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56" windowWidth="23256" windowHeight="13176" tabRatio="500"/>
  </bookViews>
  <sheets>
    <sheet name="Sv. Maxmilán_střecha" sheetId="6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5" i="6"/>
  <c r="L26"/>
  <c r="L25"/>
  <c r="L16"/>
  <c r="L17"/>
  <c r="L18"/>
  <c r="L19"/>
  <c r="L20"/>
  <c r="L21"/>
  <c r="L22"/>
  <c r="L23"/>
  <c r="L24"/>
  <c r="L27"/>
  <c r="L28"/>
  <c r="L29"/>
  <c r="L15"/>
  <c r="L31"/>
  <c r="L32"/>
  <c r="L33"/>
  <c r="L34"/>
  <c r="L35"/>
  <c r="L36"/>
  <c r="L30"/>
  <c r="L39"/>
  <c r="L40"/>
  <c r="L41"/>
  <c r="L42"/>
  <c r="L43"/>
  <c r="L44"/>
  <c r="L45"/>
  <c r="L46"/>
  <c r="L47"/>
  <c r="L48"/>
  <c r="L49"/>
  <c r="L50"/>
  <c r="L51"/>
  <c r="L52"/>
  <c r="L53"/>
  <c r="L38"/>
  <c r="L55"/>
  <c r="L56"/>
  <c r="L57"/>
  <c r="L54"/>
  <c r="L59"/>
  <c r="L60"/>
  <c r="L58"/>
  <c r="L66"/>
  <c r="L67"/>
  <c r="L62"/>
  <c r="L63"/>
  <c r="L64"/>
  <c r="L61"/>
  <c r="L69"/>
  <c r="L70"/>
  <c r="L37"/>
  <c r="L71"/>
  <c r="F57"/>
  <c r="F55"/>
  <c r="F42"/>
  <c r="F41"/>
  <c r="F39"/>
  <c r="F67"/>
  <c r="F66"/>
  <c r="H62"/>
  <c r="J62"/>
  <c r="F60"/>
  <c r="F59"/>
  <c r="F58"/>
  <c r="F31"/>
  <c r="F22"/>
  <c r="F17"/>
  <c r="F16"/>
</calcChain>
</file>

<file path=xl/sharedStrings.xml><?xml version="1.0" encoding="utf-8"?>
<sst xmlns="http://schemas.openxmlformats.org/spreadsheetml/2006/main" count="149" uniqueCount="109">
  <si>
    <t>sazba DPH</t>
  </si>
  <si>
    <t>celk. cena vč. DPH</t>
  </si>
  <si>
    <t>popis</t>
  </si>
  <si>
    <t>m.j.</t>
  </si>
  <si>
    <t>počet m.j.</t>
  </si>
  <si>
    <t>materiál</t>
  </si>
  <si>
    <t>mzdy</t>
  </si>
  <si>
    <t>subdod.</t>
  </si>
  <si>
    <t>celkem</t>
  </si>
  <si>
    <t>tolerance</t>
  </si>
  <si>
    <t>navýšení</t>
  </si>
  <si>
    <t>cena/m.j.</t>
  </si>
  <si>
    <t>celkem Kč</t>
  </si>
  <si>
    <t>m</t>
  </si>
  <si>
    <t>%</t>
  </si>
  <si>
    <t>Dodavatel:</t>
  </si>
  <si>
    <t>Vyhotovil:</t>
  </si>
  <si>
    <t>Kontaktní údaje:</t>
  </si>
  <si>
    <t>Objednatel:</t>
  </si>
  <si>
    <t>Akce:</t>
  </si>
  <si>
    <t xml:space="preserve">                                SPEA stavby s.r.o.</t>
  </si>
  <si>
    <t xml:space="preserve">                                IČO: 02657457</t>
  </si>
  <si>
    <t xml:space="preserve">                                DIČ: CZ02657457</t>
  </si>
  <si>
    <t>m2</t>
  </si>
  <si>
    <t>kont</t>
  </si>
  <si>
    <t>Likvidace odpadu komunál</t>
  </si>
  <si>
    <t>Likvidace odpadu suť</t>
  </si>
  <si>
    <t>Celková cena bez DPH</t>
  </si>
  <si>
    <t>Cenová rekapitulace</t>
  </si>
  <si>
    <t xml:space="preserve">                                Přátelství 986/19, 104 00 Praha 10</t>
  </si>
  <si>
    <t>m3</t>
  </si>
  <si>
    <t>č.pol.</t>
  </si>
  <si>
    <t>pořizovací cena + navýšení     S K R Ý T  ! ! !</t>
  </si>
  <si>
    <t>Klempířské konstrukce</t>
  </si>
  <si>
    <t>Elektromontáže</t>
  </si>
  <si>
    <t>Ostatní náklady</t>
  </si>
  <si>
    <t>soubor</t>
  </si>
  <si>
    <t>kus</t>
  </si>
  <si>
    <t>CS</t>
  </si>
  <si>
    <t>Demontáž svodu do suti</t>
  </si>
  <si>
    <t>Lešení</t>
  </si>
  <si>
    <t>Montáž lešení řadového trubkového lehkého s podlahami zatížení do 200 kg/m2 š do 0,9 m v do 25 m</t>
  </si>
  <si>
    <t>94R000001</t>
  </si>
  <si>
    <t>Pronájem lešení za den</t>
  </si>
  <si>
    <t>Demontáž lešení řadového trubkového lehkého s podlahami zatížení do 200 kg/m2 š do 0,9 m v do 25 m</t>
  </si>
  <si>
    <t>Demontáž drátu nebo lana svodového vedení D přes 8 mm kolmý svod</t>
  </si>
  <si>
    <t>Montáž hromosvodného vedení svodových vodičů s podpěrami průměru do 10 mm</t>
  </si>
  <si>
    <t>Přesun hmot mimostaveništní</t>
  </si>
  <si>
    <t>Přesun hmot staveništní</t>
  </si>
  <si>
    <t>Vedlejší rozpočtové náklady</t>
  </si>
  <si>
    <t>Celková cena včetně DPH</t>
  </si>
  <si>
    <t>Zařízení staveniště (WC + skladový kontejner)</t>
  </si>
  <si>
    <t>STAVEBNÍ ROZPOČET</t>
  </si>
  <si>
    <t>Obecní úřad Svatý Jan pod Skalou</t>
  </si>
  <si>
    <t>Svatý Jan pod Skalou 6</t>
  </si>
  <si>
    <t>Pokrývačské konstrukce</t>
  </si>
  <si>
    <t>Demontáž vláknocementové skládané krytiny sklonu do 30° do suti</t>
  </si>
  <si>
    <t>Příplatek k cenám demontáže skládané vláknocementové krytiny za sklon přes 30°</t>
  </si>
  <si>
    <t>Montáž vláknocementové krytiny do 30° skládané z pravoúhlých formátů jednoduché krytí do 20 ks/m2</t>
  </si>
  <si>
    <t>Příplatek k montáži skládané vláknocementové krytiny za sklon přes 30° na laťování</t>
  </si>
  <si>
    <t>Montáž okapové hrany skládané vláknocementové krytiny do 30° jednoduché krytí</t>
  </si>
  <si>
    <t>Montáž hřebene skládané vláknocementové krytiny do 30° z hřebenáčů</t>
  </si>
  <si>
    <t>Konstrukce tesařské</t>
  </si>
  <si>
    <t>Demontáž bednění střech z prken</t>
  </si>
  <si>
    <t>Demontáž vázaných kcí krovů z hranolů průřezové plochy do 224 cm2</t>
  </si>
  <si>
    <t>Montáž vázaných kcí krovů pravidelných  z hraněného řeziva průřezové plochy do 224cm2</t>
  </si>
  <si>
    <t>Montáž laťování na střechách jednoduchých sklonu do 60° osové vzdálenosti do 150mm</t>
  </si>
  <si>
    <t>MAT00001</t>
  </si>
  <si>
    <t>MAT00002</t>
  </si>
  <si>
    <t>Střešní lať impregnovaná 6x4x4000</t>
  </si>
  <si>
    <t>Montáž pojistné hydroizolační nebo parotěsné fólie kladené ve sklonu do 30° volně na krokve</t>
  </si>
  <si>
    <t>Lepení těsnících pásků pod kontralatě</t>
  </si>
  <si>
    <t>ks</t>
  </si>
  <si>
    <t>Pás ochranný proti ptákům 80mm černý</t>
  </si>
  <si>
    <t>Hranol smrkový</t>
  </si>
  <si>
    <t>Hřebenáč kónický vláknocementový barvený</t>
  </si>
  <si>
    <t>Demontáž podkladního plechu do suti</t>
  </si>
  <si>
    <t>Demontáž závětrné lišty do suti</t>
  </si>
  <si>
    <t>Demontáž střešního výlezu do suti</t>
  </si>
  <si>
    <t>Demontáž podokapního žlabu do suti</t>
  </si>
  <si>
    <t>Demontáž lemování zdí do suti</t>
  </si>
  <si>
    <t>Demontáž oplechování horních ploch zdí a nadezdívek do suti</t>
  </si>
  <si>
    <t>Oplechování horních ploch a nadezdívek bez rohů z TiZn lesklého plechu kotvené rš 400 mm</t>
  </si>
  <si>
    <t>Žlab podokapní půlkruhový z TiZn lesklého plechu rš 330 mm</t>
  </si>
  <si>
    <t>Svody kruhové včetně objímek, kolen, odskoků z TiZn lesklého plechu průměru 100 mm</t>
  </si>
  <si>
    <t>Lemování rovných zdí střech s krytinou skládanou z TiZn lesklého plechu rš 330 mm</t>
  </si>
  <si>
    <t>764R00001</t>
  </si>
  <si>
    <t>Lemování štítových rovných zdí s krytinou skládasnou z TiZn lesklého plechu rš 330 mm</t>
  </si>
  <si>
    <t>Montáž lišt trojúhelníkových nebo kontralatí na střechách sklonu do 60°</t>
  </si>
  <si>
    <t>764R00002</t>
  </si>
  <si>
    <t>Montáž střešního výlezu</t>
  </si>
  <si>
    <t>764M00001</t>
  </si>
  <si>
    <t>Střešní výlez se skleněnou výplní drátosklo 600x600mm z TiZn lesklého plechu</t>
  </si>
  <si>
    <t>DPH 21%</t>
  </si>
  <si>
    <t>Fólie kontaktní difuzně propustná pro doplňkovou hydroizolační vrstvu, monolitická dvouvrstvá PES/PR 270g/m2, integrovaná samolepící páska</t>
  </si>
  <si>
    <t>Krytina vláknocementová s buničinou a umělými vlákny se zvýšenou odolností grafitová 400x400x4mm</t>
  </si>
  <si>
    <t>Poznámka:</t>
  </si>
  <si>
    <t>765R00001</t>
  </si>
  <si>
    <t>Montáž ochranného pásu proti ptákům</t>
  </si>
  <si>
    <t>Opracování skládané vláknocementové krytiny</t>
  </si>
  <si>
    <t>765R00002</t>
  </si>
  <si>
    <t>Oprava střechy hřbitovní kaple sv. Maxmiliána, varianta TiZn plechu tl. 0,7mm</t>
  </si>
  <si>
    <t>xxxxx</t>
  </si>
  <si>
    <t>yyyyy</t>
  </si>
  <si>
    <t>IČO</t>
  </si>
  <si>
    <t>DIČ</t>
  </si>
  <si>
    <t>zzzzzzz</t>
  </si>
  <si>
    <t xml:space="preserve">Dne: </t>
  </si>
  <si>
    <t>Platnost nabídky:</t>
  </si>
</sst>
</file>

<file path=xl/styles.xml><?xml version="1.0" encoding="utf-8"?>
<styleSheet xmlns="http://schemas.openxmlformats.org/spreadsheetml/2006/main">
  <numFmts count="5">
    <numFmt numFmtId="164" formatCode="#,##0\ &quot;Kč&quot;"/>
    <numFmt numFmtId="165" formatCode="#,##0.00\ &quot;Kč&quot;"/>
    <numFmt numFmtId="166" formatCode="0.0%"/>
    <numFmt numFmtId="167" formatCode="0.000"/>
    <numFmt numFmtId="168" formatCode="#,##0.00\ [$Kč-405]"/>
  </numFmts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name val="Yu Gothic"/>
      <family val="2"/>
      <charset val="128"/>
    </font>
    <font>
      <sz val="7"/>
      <color theme="4" tint="-0.499984740745262"/>
      <name val="Calibri"/>
      <family val="2"/>
      <scheme val="minor"/>
    </font>
    <font>
      <b/>
      <sz val="7"/>
      <color theme="4" tint="-0.499984740745262"/>
      <name val="Calibri"/>
      <family val="2"/>
      <scheme val="minor"/>
    </font>
    <font>
      <sz val="7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749992370372631"/>
        <bgColor indexed="64"/>
      </patternFill>
    </fill>
  </fills>
  <borders count="10">
    <border>
      <left/>
      <right/>
      <top/>
      <bottom/>
      <diagonal/>
    </border>
    <border>
      <left style="hair">
        <color theme="2" tint="-0.249977111117893"/>
      </left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theme="2" tint="-0.249977111117893"/>
      </left>
      <right/>
      <top/>
      <bottom style="hair">
        <color theme="2" tint="-0.249977111117893"/>
      </bottom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thin">
        <color theme="0" tint="-9.9978637043366805E-2"/>
      </left>
      <right style="thin">
        <color theme="0" tint="-9.9978637043366805E-2"/>
      </right>
      <top style="thin">
        <color theme="0" tint="-9.9978637043366805E-2"/>
      </top>
      <bottom style="thin">
        <color theme="0" tint="-9.9978637043366805E-2"/>
      </bottom>
      <diagonal/>
    </border>
    <border>
      <left style="thin">
        <color theme="0" tint="-9.9978637043366805E-2"/>
      </left>
      <right style="thin">
        <color theme="0" tint="-9.9978637043366805E-2"/>
      </right>
      <top style="thin">
        <color theme="0" tint="-9.9978637043366805E-2"/>
      </top>
      <bottom/>
      <diagonal/>
    </border>
    <border>
      <left style="thin">
        <color theme="0" tint="-9.9978637043366805E-2"/>
      </left>
      <right/>
      <top style="thin">
        <color theme="0" tint="-9.9978637043366805E-2"/>
      </top>
      <bottom style="thin">
        <color theme="0" tint="-9.9978637043366805E-2"/>
      </bottom>
      <diagonal/>
    </border>
    <border>
      <left/>
      <right/>
      <top style="thin">
        <color theme="0" tint="-9.9978637043366805E-2"/>
      </top>
      <bottom style="thin">
        <color theme="0" tint="-9.9978637043366805E-2"/>
      </bottom>
      <diagonal/>
    </border>
    <border>
      <left style="thin">
        <color theme="0" tint="-9.9978637043366805E-2"/>
      </left>
      <right/>
      <top style="thin">
        <color theme="0" tint="-9.9978637043366805E-2"/>
      </top>
      <bottom/>
      <diagonal/>
    </border>
    <border>
      <left/>
      <right/>
      <top style="thin">
        <color theme="0" tint="-9.9978637043366805E-2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Border="1" applyAlignment="1">
      <alignment vertical="center"/>
    </xf>
    <xf numFmtId="167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4" fillId="6" borderId="0" xfId="0" applyNumberFormat="1" applyFont="1" applyFill="1" applyAlignment="1">
      <alignment horizontal="right"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167" fontId="4" fillId="5" borderId="0" xfId="0" applyNumberFormat="1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1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67" fontId="4" fillId="3" borderId="0" xfId="0" applyNumberFormat="1" applyFont="1" applyFill="1" applyBorder="1" applyAlignment="1">
      <alignment vertical="center"/>
    </xf>
    <xf numFmtId="165" fontId="4" fillId="3" borderId="0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7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4" fillId="0" borderId="0" xfId="0" applyNumberFormat="1" applyFont="1" applyAlignment="1"/>
    <xf numFmtId="0" fontId="4" fillId="0" borderId="0" xfId="0" applyFont="1" applyAlignment="1"/>
    <xf numFmtId="0" fontId="4" fillId="0" borderId="1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168" fontId="4" fillId="0" borderId="0" xfId="0" applyNumberFormat="1" applyFont="1" applyBorder="1" applyAlignment="1">
      <alignment vertical="center"/>
    </xf>
    <xf numFmtId="168" fontId="5" fillId="0" borderId="0" xfId="0" applyNumberFormat="1" applyFont="1" applyBorder="1" applyAlignment="1">
      <alignment horizontal="center" vertical="center"/>
    </xf>
    <xf numFmtId="168" fontId="4" fillId="5" borderId="0" xfId="0" applyNumberFormat="1" applyFont="1" applyFill="1" applyBorder="1" applyAlignment="1">
      <alignment vertical="center"/>
    </xf>
    <xf numFmtId="168" fontId="4" fillId="3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1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168" fontId="4" fillId="0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167" fontId="4" fillId="4" borderId="4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6" fontId="4" fillId="4" borderId="4" xfId="0" applyNumberFormat="1" applyFont="1" applyFill="1" applyBorder="1" applyAlignment="1">
      <alignment vertical="center"/>
    </xf>
    <xf numFmtId="165" fontId="4" fillId="4" borderId="4" xfId="0" applyNumberFormat="1" applyFont="1" applyFill="1" applyBorder="1" applyAlignment="1">
      <alignment vertical="center"/>
    </xf>
    <xf numFmtId="168" fontId="4" fillId="4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1" fontId="4" fillId="4" borderId="4" xfId="0" applyNumberFormat="1" applyFont="1" applyFill="1" applyBorder="1" applyAlignment="1">
      <alignment horizontal="right" vertical="center"/>
    </xf>
    <xf numFmtId="49" fontId="4" fillId="4" borderId="4" xfId="0" applyNumberFormat="1" applyFont="1" applyFill="1" applyBorder="1" applyAlignment="1">
      <alignment horizontal="right" vertical="center"/>
    </xf>
    <xf numFmtId="167" fontId="4" fillId="0" borderId="4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8" fontId="4" fillId="0" borderId="4" xfId="0" applyNumberFormat="1" applyFont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/>
    </xf>
    <xf numFmtId="167" fontId="4" fillId="4" borderId="5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166" fontId="4" fillId="4" borderId="5" xfId="0" applyNumberFormat="1" applyFont="1" applyFill="1" applyBorder="1" applyAlignment="1">
      <alignment vertical="center"/>
    </xf>
    <xf numFmtId="165" fontId="4" fillId="4" borderId="5" xfId="0" applyNumberFormat="1" applyFont="1" applyFill="1" applyBorder="1" applyAlignment="1">
      <alignment vertical="center"/>
    </xf>
    <xf numFmtId="168" fontId="4" fillId="4" borderId="5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67" fontId="4" fillId="0" borderId="9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167" fontId="4" fillId="0" borderId="7" xfId="0" applyNumberFormat="1" applyFont="1" applyBorder="1"/>
    <xf numFmtId="0" fontId="4" fillId="0" borderId="7" xfId="0" applyFont="1" applyBorder="1"/>
    <xf numFmtId="165" fontId="4" fillId="0" borderId="7" xfId="0" applyNumberFormat="1" applyFont="1" applyBorder="1"/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/>
    </xf>
    <xf numFmtId="167" fontId="4" fillId="0" borderId="9" xfId="0" applyNumberFormat="1" applyFont="1" applyFill="1" applyBorder="1"/>
    <xf numFmtId="0" fontId="4" fillId="0" borderId="9" xfId="0" applyFont="1" applyFill="1" applyBorder="1"/>
    <xf numFmtId="166" fontId="4" fillId="0" borderId="9" xfId="0" applyNumberFormat="1" applyFont="1" applyFill="1" applyBorder="1"/>
    <xf numFmtId="165" fontId="4" fillId="0" borderId="9" xfId="0" applyNumberFormat="1" applyFont="1" applyFill="1" applyBorder="1"/>
    <xf numFmtId="168" fontId="4" fillId="4" borderId="5" xfId="0" applyNumberFormat="1" applyFont="1" applyFill="1" applyBorder="1"/>
    <xf numFmtId="168" fontId="4" fillId="4" borderId="4" xfId="0" applyNumberFormat="1" applyFont="1" applyFill="1" applyBorder="1"/>
    <xf numFmtId="1" fontId="4" fillId="0" borderId="0" xfId="0" applyNumberFormat="1" applyFont="1" applyAlignment="1">
      <alignment horizontal="left"/>
    </xf>
  </cellXfs>
  <cellStyles count="3">
    <cellStyle name="Hypertextový odkaz" xfId="1" builtinId="8" hidden="1"/>
    <cellStyle name="normální" xfId="0" builtinId="0"/>
    <cellStyle name="Sledovaný hypertextový odkaz" xfId="2" builtinId="9" hidde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15" zoomScale="150" zoomScaleNormal="150" workbookViewId="0">
      <selection activeCell="L71" sqref="L71"/>
    </sheetView>
  </sheetViews>
  <sheetFormatPr defaultColWidth="9.09765625" defaultRowHeight="9.6"/>
  <cols>
    <col min="1" max="1" width="7.59765625" style="27" customWidth="1"/>
    <col min="2" max="2" width="45.3984375" style="28" customWidth="1"/>
    <col min="3" max="3" width="4.19921875" style="29" customWidth="1"/>
    <col min="4" max="4" width="7.5" style="30" customWidth="1"/>
    <col min="5" max="5" width="7.796875" style="31" hidden="1" customWidth="1"/>
    <col min="6" max="6" width="6.69921875" style="31" hidden="1" customWidth="1"/>
    <col min="7" max="8" width="7.5" style="31" hidden="1" customWidth="1"/>
    <col min="9" max="9" width="9" style="31" hidden="1" customWidth="1"/>
    <col min="10" max="10" width="0.8984375" style="31" hidden="1" customWidth="1"/>
    <col min="11" max="11" width="12" style="32" customWidth="1"/>
    <col min="12" max="12" width="12" style="42" customWidth="1"/>
    <col min="13" max="13" width="9.09765625" style="31" hidden="1" customWidth="1"/>
    <col min="14" max="14" width="14.19921875" style="31" hidden="1" customWidth="1"/>
    <col min="15" max="15" width="20.296875" style="29" customWidth="1"/>
    <col min="16" max="16384" width="9.09765625" style="31"/>
  </cols>
  <sheetData>
    <row r="1" spans="1:15" s="5" customFormat="1" ht="12" customHeight="1">
      <c r="A1" s="1" t="s">
        <v>15</v>
      </c>
      <c r="B1" s="1"/>
      <c r="C1" s="1" t="s">
        <v>18</v>
      </c>
      <c r="D1" s="2"/>
      <c r="E1" s="3"/>
      <c r="F1" s="3"/>
      <c r="G1" s="3"/>
      <c r="H1" s="3"/>
      <c r="I1" s="3"/>
      <c r="J1" s="3"/>
      <c r="K1" s="4"/>
      <c r="L1" s="38"/>
      <c r="O1" s="6"/>
    </row>
    <row r="2" spans="1:15" s="5" customFormat="1" ht="12" customHeight="1">
      <c r="A2" s="1" t="s">
        <v>20</v>
      </c>
      <c r="B2" s="1" t="s">
        <v>102</v>
      </c>
      <c r="C2" s="1" t="s">
        <v>53</v>
      </c>
      <c r="D2" s="2"/>
      <c r="E2" s="3"/>
      <c r="F2" s="3"/>
      <c r="G2" s="3"/>
      <c r="H2" s="3"/>
      <c r="I2" s="3"/>
      <c r="J2" s="3"/>
      <c r="K2" s="4"/>
      <c r="L2" s="38"/>
      <c r="O2" s="6"/>
    </row>
    <row r="3" spans="1:15" s="5" customFormat="1" ht="12" customHeight="1">
      <c r="A3" s="1" t="s">
        <v>29</v>
      </c>
      <c r="B3" s="1" t="s">
        <v>103</v>
      </c>
      <c r="C3" s="1" t="s">
        <v>54</v>
      </c>
      <c r="D3" s="2"/>
      <c r="E3" s="3"/>
      <c r="F3" s="3"/>
      <c r="G3" s="3"/>
      <c r="H3" s="3"/>
      <c r="I3" s="3"/>
      <c r="J3" s="3"/>
      <c r="K3" s="4"/>
      <c r="L3" s="38"/>
      <c r="O3" s="6"/>
    </row>
    <row r="4" spans="1:15" s="5" customFormat="1" ht="12" customHeight="1">
      <c r="A4" s="1" t="s">
        <v>21</v>
      </c>
      <c r="B4" s="1" t="s">
        <v>104</v>
      </c>
      <c r="C4" s="1"/>
      <c r="D4" s="2"/>
      <c r="E4" s="3"/>
      <c r="F4" s="3"/>
      <c r="G4" s="3"/>
      <c r="H4" s="3"/>
      <c r="I4" s="3"/>
      <c r="J4" s="3"/>
      <c r="K4" s="4"/>
      <c r="L4" s="38"/>
      <c r="O4" s="6"/>
    </row>
    <row r="5" spans="1:15" s="5" customFormat="1" ht="12" customHeight="1">
      <c r="A5" s="1" t="s">
        <v>22</v>
      </c>
      <c r="B5" s="1" t="s">
        <v>105</v>
      </c>
      <c r="C5" s="1"/>
      <c r="D5" s="2"/>
      <c r="E5" s="3"/>
      <c r="F5" s="3"/>
      <c r="G5" s="3"/>
      <c r="H5" s="3"/>
      <c r="I5" s="3"/>
      <c r="J5" s="3"/>
      <c r="K5" s="4"/>
      <c r="L5" s="38"/>
      <c r="O5" s="6"/>
    </row>
    <row r="6" spans="1:15" s="5" customFormat="1" ht="12" customHeight="1">
      <c r="A6" s="1" t="s">
        <v>16</v>
      </c>
      <c r="B6" s="1"/>
      <c r="C6" s="1"/>
      <c r="D6" s="2"/>
      <c r="E6" s="3"/>
      <c r="F6" s="3"/>
      <c r="G6" s="3"/>
      <c r="H6" s="3"/>
      <c r="I6" s="3"/>
      <c r="J6" s="3"/>
      <c r="K6" s="4"/>
      <c r="L6" s="38"/>
      <c r="O6" s="6"/>
    </row>
    <row r="7" spans="1:15" s="5" customFormat="1" ht="12" customHeight="1">
      <c r="A7" s="1" t="s">
        <v>106</v>
      </c>
      <c r="B7" s="1"/>
      <c r="C7" s="1"/>
      <c r="D7" s="2"/>
      <c r="E7" s="3"/>
      <c r="F7" s="3"/>
      <c r="G7" s="3"/>
      <c r="H7" s="3"/>
      <c r="I7" s="3"/>
      <c r="J7" s="3"/>
      <c r="K7" s="4"/>
      <c r="L7" s="38"/>
      <c r="O7" s="6"/>
    </row>
    <row r="8" spans="1:15" s="5" customFormat="1" ht="12" customHeight="1">
      <c r="A8" s="1" t="s">
        <v>17</v>
      </c>
      <c r="B8" s="1"/>
      <c r="C8" s="1" t="s">
        <v>19</v>
      </c>
      <c r="D8" s="2"/>
      <c r="E8" s="3"/>
      <c r="F8" s="3"/>
      <c r="G8" s="3"/>
      <c r="H8" s="3"/>
      <c r="I8" s="3"/>
      <c r="J8" s="3"/>
      <c r="K8" s="4"/>
      <c r="L8" s="38"/>
      <c r="O8" s="6"/>
    </row>
    <row r="9" spans="1:15" s="5" customFormat="1" ht="12" customHeight="1">
      <c r="A9" s="1"/>
      <c r="B9" s="1"/>
      <c r="C9" s="1" t="s">
        <v>101</v>
      </c>
      <c r="D9" s="2"/>
      <c r="E9" s="3"/>
      <c r="F9" s="3"/>
      <c r="G9" s="3"/>
      <c r="H9" s="3"/>
      <c r="I9" s="3"/>
      <c r="J9" s="3"/>
      <c r="K9" s="4"/>
      <c r="L9" s="39"/>
      <c r="O9" s="6"/>
    </row>
    <row r="10" spans="1:15" s="5" customFormat="1" ht="6.75" customHeight="1">
      <c r="A10" s="1"/>
      <c r="B10" s="1"/>
      <c r="C10" s="7"/>
      <c r="D10" s="2"/>
      <c r="E10" s="3"/>
      <c r="F10" s="3"/>
      <c r="G10" s="3"/>
      <c r="H10" s="3"/>
      <c r="I10" s="3"/>
      <c r="J10" s="3"/>
      <c r="K10" s="4"/>
      <c r="L10" s="38"/>
      <c r="O10" s="6"/>
    </row>
    <row r="11" spans="1:15" s="5" customFormat="1" ht="15.75" customHeight="1">
      <c r="A11" s="8"/>
      <c r="B11" s="9" t="s">
        <v>52</v>
      </c>
      <c r="C11" s="10"/>
      <c r="D11" s="11"/>
      <c r="E11" s="9" t="s">
        <v>32</v>
      </c>
      <c r="F11" s="9"/>
      <c r="G11" s="9"/>
      <c r="H11" s="9"/>
      <c r="I11" s="9"/>
      <c r="J11" s="9"/>
      <c r="K11" s="12"/>
      <c r="L11" s="40"/>
      <c r="M11" s="5" t="s">
        <v>0</v>
      </c>
      <c r="N11" s="13" t="s">
        <v>1</v>
      </c>
      <c r="O11" s="43"/>
    </row>
    <row r="12" spans="1:15" s="19" customFormat="1" ht="6.75" customHeight="1">
      <c r="A12" s="14"/>
      <c r="B12" s="15"/>
      <c r="C12" s="16"/>
      <c r="D12" s="17"/>
      <c r="E12" s="15"/>
      <c r="F12" s="15"/>
      <c r="G12" s="15"/>
      <c r="H12" s="15"/>
      <c r="I12" s="15"/>
      <c r="J12" s="15"/>
      <c r="K12" s="18"/>
      <c r="L12" s="41"/>
      <c r="N12" s="20"/>
      <c r="O12" s="21"/>
    </row>
    <row r="13" spans="1:15" s="5" customFormat="1" ht="15.75" customHeight="1">
      <c r="A13" s="44" t="s">
        <v>31</v>
      </c>
      <c r="B13" s="45" t="s">
        <v>2</v>
      </c>
      <c r="C13" s="46" t="s">
        <v>3</v>
      </c>
      <c r="D13" s="47" t="s">
        <v>4</v>
      </c>
      <c r="E13" s="46" t="s">
        <v>5</v>
      </c>
      <c r="F13" s="46" t="s">
        <v>6</v>
      </c>
      <c r="G13" s="46" t="s">
        <v>7</v>
      </c>
      <c r="H13" s="46" t="s">
        <v>8</v>
      </c>
      <c r="I13" s="46" t="s">
        <v>9</v>
      </c>
      <c r="J13" s="46" t="s">
        <v>10</v>
      </c>
      <c r="K13" s="48" t="s">
        <v>11</v>
      </c>
      <c r="L13" s="49" t="s">
        <v>12</v>
      </c>
      <c r="M13" s="50"/>
      <c r="N13" s="51"/>
      <c r="O13" s="46" t="s">
        <v>38</v>
      </c>
    </row>
    <row r="14" spans="1:15" s="5" customFormat="1" ht="15" customHeight="1">
      <c r="A14" s="44"/>
      <c r="B14" s="52"/>
      <c r="C14" s="53"/>
      <c r="D14" s="54"/>
      <c r="E14" s="55"/>
      <c r="F14" s="55"/>
      <c r="G14" s="55"/>
      <c r="H14" s="55"/>
      <c r="I14" s="56"/>
      <c r="J14" s="56"/>
      <c r="K14" s="57"/>
      <c r="L14" s="58"/>
      <c r="M14" s="50"/>
      <c r="N14" s="51"/>
      <c r="O14" s="46"/>
    </row>
    <row r="15" spans="1:15" s="22" customFormat="1" ht="15" customHeight="1">
      <c r="A15" s="59">
        <v>765</v>
      </c>
      <c r="B15" s="59" t="s">
        <v>55</v>
      </c>
      <c r="C15" s="60"/>
      <c r="D15" s="61"/>
      <c r="E15" s="62"/>
      <c r="F15" s="62"/>
      <c r="G15" s="63"/>
      <c r="H15" s="63"/>
      <c r="I15" s="64"/>
      <c r="J15" s="64"/>
      <c r="K15" s="65"/>
      <c r="L15" s="66">
        <f>SUM(L16:L29)</f>
        <v>0</v>
      </c>
      <c r="M15" s="55"/>
      <c r="N15" s="57"/>
      <c r="O15" s="60"/>
    </row>
    <row r="16" spans="1:15" s="22" customFormat="1" ht="15" customHeight="1">
      <c r="A16" s="67">
        <v>765131801</v>
      </c>
      <c r="B16" s="52" t="s">
        <v>56</v>
      </c>
      <c r="C16" s="53" t="s">
        <v>23</v>
      </c>
      <c r="D16" s="54">
        <v>118.58</v>
      </c>
      <c r="E16" s="68">
        <v>45</v>
      </c>
      <c r="F16" s="68">
        <f t="shared" ref="F16:F60" si="0">ROUND(+D16*E16,0)</f>
        <v>5336</v>
      </c>
      <c r="G16" s="55"/>
      <c r="H16" s="55"/>
      <c r="I16" s="56"/>
      <c r="J16" s="56"/>
      <c r="K16" s="57"/>
      <c r="L16" s="58">
        <f t="shared" ref="L16:L22" si="1">ROUND(+D16*K16,0)</f>
        <v>0</v>
      </c>
      <c r="M16" s="55"/>
      <c r="N16" s="57"/>
      <c r="O16" s="53"/>
    </row>
    <row r="17" spans="1:15" s="22" customFormat="1" ht="15" customHeight="1">
      <c r="A17" s="69">
        <v>765131841</v>
      </c>
      <c r="B17" s="52" t="s">
        <v>57</v>
      </c>
      <c r="C17" s="53" t="s">
        <v>23</v>
      </c>
      <c r="D17" s="54">
        <v>118.58</v>
      </c>
      <c r="E17" s="68">
        <v>45</v>
      </c>
      <c r="F17" s="68">
        <f t="shared" si="0"/>
        <v>5336</v>
      </c>
      <c r="G17" s="55"/>
      <c r="H17" s="55"/>
      <c r="I17" s="56"/>
      <c r="J17" s="56"/>
      <c r="K17" s="57"/>
      <c r="L17" s="58">
        <f t="shared" si="1"/>
        <v>0</v>
      </c>
      <c r="M17" s="55"/>
      <c r="N17" s="57"/>
      <c r="O17" s="53"/>
    </row>
    <row r="18" spans="1:15" s="22" customFormat="1" ht="20.100000000000001" customHeight="1">
      <c r="A18" s="70">
        <v>765131011</v>
      </c>
      <c r="B18" s="52" t="s">
        <v>58</v>
      </c>
      <c r="C18" s="53" t="s">
        <v>23</v>
      </c>
      <c r="D18" s="54">
        <v>118.58</v>
      </c>
      <c r="E18" s="68"/>
      <c r="F18" s="68"/>
      <c r="G18" s="55"/>
      <c r="H18" s="55"/>
      <c r="I18" s="56"/>
      <c r="J18" s="56"/>
      <c r="K18" s="57"/>
      <c r="L18" s="58">
        <f>SUM(D18*K18)</f>
        <v>0</v>
      </c>
      <c r="M18" s="55"/>
      <c r="N18" s="57"/>
      <c r="O18" s="53"/>
    </row>
    <row r="19" spans="1:15" s="22" customFormat="1" ht="15" customHeight="1">
      <c r="A19" s="70">
        <v>765131281</v>
      </c>
      <c r="B19" s="52" t="s">
        <v>59</v>
      </c>
      <c r="C19" s="53" t="s">
        <v>23</v>
      </c>
      <c r="D19" s="54">
        <v>118.58</v>
      </c>
      <c r="E19" s="68"/>
      <c r="F19" s="68"/>
      <c r="G19" s="55"/>
      <c r="H19" s="55"/>
      <c r="I19" s="56"/>
      <c r="J19" s="56"/>
      <c r="K19" s="57"/>
      <c r="L19" s="58">
        <f>SUM(D19*K19)</f>
        <v>0</v>
      </c>
      <c r="M19" s="55"/>
      <c r="N19" s="57"/>
      <c r="O19" s="53"/>
    </row>
    <row r="20" spans="1:15" s="22" customFormat="1" ht="22.5" customHeight="1">
      <c r="A20" s="70">
        <v>59160251</v>
      </c>
      <c r="B20" s="52" t="s">
        <v>95</v>
      </c>
      <c r="C20" s="53" t="s">
        <v>72</v>
      </c>
      <c r="D20" s="54">
        <v>1210</v>
      </c>
      <c r="E20" s="68"/>
      <c r="F20" s="68"/>
      <c r="G20" s="55"/>
      <c r="H20" s="55"/>
      <c r="I20" s="56"/>
      <c r="J20" s="56"/>
      <c r="K20" s="57"/>
      <c r="L20" s="58">
        <f>SUM(K20*D20)</f>
        <v>0</v>
      </c>
      <c r="M20" s="55"/>
      <c r="N20" s="57"/>
      <c r="O20" s="53"/>
    </row>
    <row r="21" spans="1:15" s="22" customFormat="1" ht="15" customHeight="1">
      <c r="A21" s="70">
        <v>765131131</v>
      </c>
      <c r="B21" s="52" t="s">
        <v>60</v>
      </c>
      <c r="C21" s="53" t="s">
        <v>13</v>
      </c>
      <c r="D21" s="54">
        <v>30.82</v>
      </c>
      <c r="E21" s="68"/>
      <c r="F21" s="68"/>
      <c r="G21" s="55"/>
      <c r="H21" s="55"/>
      <c r="I21" s="56"/>
      <c r="J21" s="56"/>
      <c r="K21" s="57"/>
      <c r="L21" s="58">
        <f>SUM(K21*D21)</f>
        <v>0</v>
      </c>
      <c r="M21" s="55"/>
      <c r="N21" s="57"/>
      <c r="O21" s="53"/>
    </row>
    <row r="22" spans="1:15" s="22" customFormat="1" ht="15" customHeight="1">
      <c r="A22" s="71">
        <v>765131191</v>
      </c>
      <c r="B22" s="52" t="s">
        <v>61</v>
      </c>
      <c r="C22" s="53" t="s">
        <v>13</v>
      </c>
      <c r="D22" s="54">
        <v>15.41</v>
      </c>
      <c r="E22" s="68">
        <v>45</v>
      </c>
      <c r="F22" s="68">
        <f t="shared" si="0"/>
        <v>693</v>
      </c>
      <c r="G22" s="55"/>
      <c r="H22" s="55"/>
      <c r="I22" s="56"/>
      <c r="J22" s="56"/>
      <c r="K22" s="57"/>
      <c r="L22" s="58">
        <f t="shared" si="1"/>
        <v>0</v>
      </c>
      <c r="M22" s="55"/>
      <c r="N22" s="57"/>
      <c r="O22" s="53"/>
    </row>
    <row r="23" spans="1:15" s="22" customFormat="1" ht="15" customHeight="1">
      <c r="A23" s="71">
        <v>765191011</v>
      </c>
      <c r="B23" s="52" t="s">
        <v>70</v>
      </c>
      <c r="C23" s="53" t="s">
        <v>23</v>
      </c>
      <c r="D23" s="54">
        <v>118.58</v>
      </c>
      <c r="E23" s="68"/>
      <c r="F23" s="68"/>
      <c r="G23" s="55"/>
      <c r="H23" s="55"/>
      <c r="I23" s="56"/>
      <c r="J23" s="56"/>
      <c r="K23" s="57"/>
      <c r="L23" s="58">
        <f>SUM(D23*K23)</f>
        <v>0</v>
      </c>
      <c r="M23" s="55"/>
      <c r="N23" s="57"/>
      <c r="O23" s="53"/>
    </row>
    <row r="24" spans="1:15" s="22" customFormat="1" ht="15" customHeight="1">
      <c r="A24" s="71">
        <v>765191031</v>
      </c>
      <c r="B24" s="52" t="s">
        <v>71</v>
      </c>
      <c r="C24" s="53" t="s">
        <v>13</v>
      </c>
      <c r="D24" s="54">
        <v>148.72</v>
      </c>
      <c r="E24" s="68"/>
      <c r="F24" s="68"/>
      <c r="G24" s="55"/>
      <c r="H24" s="55"/>
      <c r="I24" s="56"/>
      <c r="J24" s="56"/>
      <c r="K24" s="57"/>
      <c r="L24" s="58">
        <f>SUM(K24*D24)</f>
        <v>0</v>
      </c>
      <c r="M24" s="55"/>
      <c r="N24" s="57"/>
      <c r="O24" s="53"/>
    </row>
    <row r="25" spans="1:15" s="22" customFormat="1" ht="15" customHeight="1">
      <c r="A25" s="67" t="s">
        <v>97</v>
      </c>
      <c r="B25" s="52" t="s">
        <v>98</v>
      </c>
      <c r="C25" s="53" t="s">
        <v>13</v>
      </c>
      <c r="D25" s="54">
        <v>28.12</v>
      </c>
      <c r="E25" s="68"/>
      <c r="F25" s="68"/>
      <c r="G25" s="55"/>
      <c r="H25" s="55"/>
      <c r="I25" s="56"/>
      <c r="J25" s="56"/>
      <c r="K25" s="57"/>
      <c r="L25" s="58">
        <f>SUM(D25*K25)</f>
        <v>0</v>
      </c>
      <c r="M25" s="55"/>
      <c r="N25" s="57"/>
      <c r="O25" s="53"/>
    </row>
    <row r="26" spans="1:15" s="22" customFormat="1" ht="15" customHeight="1">
      <c r="A26" s="67" t="s">
        <v>100</v>
      </c>
      <c r="B26" s="52" t="s">
        <v>99</v>
      </c>
      <c r="C26" s="53" t="s">
        <v>13</v>
      </c>
      <c r="D26" s="54">
        <v>46.32</v>
      </c>
      <c r="E26" s="68"/>
      <c r="F26" s="68"/>
      <c r="G26" s="55"/>
      <c r="H26" s="55"/>
      <c r="I26" s="56"/>
      <c r="J26" s="56"/>
      <c r="K26" s="57"/>
      <c r="L26" s="58">
        <f>SUM(D26*K26)</f>
        <v>0</v>
      </c>
      <c r="M26" s="55"/>
      <c r="N26" s="57"/>
      <c r="O26" s="53"/>
    </row>
    <row r="27" spans="1:15" s="22" customFormat="1" ht="22.5" customHeight="1">
      <c r="A27" s="71">
        <v>28329031</v>
      </c>
      <c r="B27" s="52" t="s">
        <v>94</v>
      </c>
      <c r="C27" s="53" t="s">
        <v>23</v>
      </c>
      <c r="D27" s="54">
        <v>150</v>
      </c>
      <c r="E27" s="68"/>
      <c r="F27" s="68"/>
      <c r="G27" s="55"/>
      <c r="H27" s="55"/>
      <c r="I27" s="56"/>
      <c r="J27" s="56"/>
      <c r="K27" s="57"/>
      <c r="L27" s="58">
        <f>SUM(K27*D27)</f>
        <v>0</v>
      </c>
      <c r="M27" s="55"/>
      <c r="N27" s="57"/>
      <c r="O27" s="53"/>
    </row>
    <row r="28" spans="1:15" s="22" customFormat="1" ht="15.75" customHeight="1">
      <c r="A28" s="71">
        <v>59164504</v>
      </c>
      <c r="B28" s="52" t="s">
        <v>75</v>
      </c>
      <c r="C28" s="53" t="s">
        <v>37</v>
      </c>
      <c r="D28" s="54">
        <v>39</v>
      </c>
      <c r="E28" s="68"/>
      <c r="F28" s="68"/>
      <c r="G28" s="55"/>
      <c r="H28" s="55"/>
      <c r="I28" s="56"/>
      <c r="J28" s="56"/>
      <c r="K28" s="57"/>
      <c r="L28" s="58">
        <f>SUM(K28*D28)</f>
        <v>0</v>
      </c>
      <c r="M28" s="55"/>
      <c r="N28" s="57"/>
      <c r="O28" s="53"/>
    </row>
    <row r="29" spans="1:15" s="22" customFormat="1" ht="16.5" customHeight="1">
      <c r="A29" s="71">
        <v>59161008</v>
      </c>
      <c r="B29" s="52" t="s">
        <v>73</v>
      </c>
      <c r="C29" s="53" t="s">
        <v>13</v>
      </c>
      <c r="D29" s="54">
        <v>28.12</v>
      </c>
      <c r="E29" s="68"/>
      <c r="F29" s="68"/>
      <c r="G29" s="55"/>
      <c r="H29" s="55"/>
      <c r="I29" s="56"/>
      <c r="J29" s="56"/>
      <c r="K29" s="57"/>
      <c r="L29" s="58">
        <f>SUM(K29*D29)</f>
        <v>0</v>
      </c>
      <c r="M29" s="55"/>
      <c r="N29" s="57"/>
      <c r="O29" s="53"/>
    </row>
    <row r="30" spans="1:15" s="22" customFormat="1" ht="15" customHeight="1">
      <c r="A30" s="72">
        <v>762</v>
      </c>
      <c r="B30" s="59" t="s">
        <v>62</v>
      </c>
      <c r="C30" s="60"/>
      <c r="D30" s="61"/>
      <c r="E30" s="62"/>
      <c r="F30" s="62"/>
      <c r="G30" s="63"/>
      <c r="H30" s="63"/>
      <c r="I30" s="64"/>
      <c r="J30" s="64"/>
      <c r="K30" s="65"/>
      <c r="L30" s="66">
        <f>SUM(L31:L36)</f>
        <v>0</v>
      </c>
      <c r="M30" s="55"/>
      <c r="N30" s="57"/>
      <c r="O30" s="60"/>
    </row>
    <row r="31" spans="1:15" s="22" customFormat="1" ht="15.75" customHeight="1">
      <c r="A31" s="70">
        <v>762341811</v>
      </c>
      <c r="B31" s="52" t="s">
        <v>63</v>
      </c>
      <c r="C31" s="53" t="s">
        <v>23</v>
      </c>
      <c r="D31" s="54">
        <v>118.58</v>
      </c>
      <c r="E31" s="68">
        <v>45</v>
      </c>
      <c r="F31" s="68">
        <f t="shared" si="0"/>
        <v>5336</v>
      </c>
      <c r="G31" s="55"/>
      <c r="H31" s="55"/>
      <c r="I31" s="56"/>
      <c r="J31" s="56"/>
      <c r="K31" s="57"/>
      <c r="L31" s="58">
        <f>SUM(D31*K31)</f>
        <v>0</v>
      </c>
      <c r="M31" s="55"/>
      <c r="N31" s="57"/>
      <c r="O31" s="53"/>
    </row>
    <row r="32" spans="1:15" s="22" customFormat="1" ht="15" customHeight="1">
      <c r="A32" s="70">
        <v>762331812</v>
      </c>
      <c r="B32" s="52" t="s">
        <v>64</v>
      </c>
      <c r="C32" s="53" t="s">
        <v>13</v>
      </c>
      <c r="D32" s="54">
        <v>9</v>
      </c>
      <c r="E32" s="68"/>
      <c r="F32" s="68"/>
      <c r="G32" s="55"/>
      <c r="H32" s="55"/>
      <c r="I32" s="56"/>
      <c r="J32" s="56"/>
      <c r="K32" s="57"/>
      <c r="L32" s="58">
        <f>SUM(D32*K32)</f>
        <v>0</v>
      </c>
      <c r="M32" s="55"/>
      <c r="N32" s="57"/>
      <c r="O32" s="53"/>
    </row>
    <row r="33" spans="1:15" s="22" customFormat="1" ht="15" customHeight="1">
      <c r="A33" s="70">
        <v>762332132</v>
      </c>
      <c r="B33" s="52" t="s">
        <v>65</v>
      </c>
      <c r="C33" s="53" t="s">
        <v>13</v>
      </c>
      <c r="D33" s="54">
        <v>9</v>
      </c>
      <c r="E33" s="68"/>
      <c r="F33" s="68"/>
      <c r="G33" s="55"/>
      <c r="H33" s="55"/>
      <c r="I33" s="56"/>
      <c r="J33" s="56"/>
      <c r="K33" s="57"/>
      <c r="L33" s="58">
        <f>SUM(D33*K33)</f>
        <v>0</v>
      </c>
      <c r="M33" s="55"/>
      <c r="N33" s="57"/>
      <c r="O33" s="53"/>
    </row>
    <row r="34" spans="1:15" s="22" customFormat="1" ht="15" customHeight="1">
      <c r="A34" s="70" t="s">
        <v>67</v>
      </c>
      <c r="B34" s="52" t="s">
        <v>74</v>
      </c>
      <c r="C34" s="53" t="s">
        <v>30</v>
      </c>
      <c r="D34" s="54">
        <v>0.14000000000000001</v>
      </c>
      <c r="E34" s="68"/>
      <c r="F34" s="68"/>
      <c r="G34" s="55"/>
      <c r="H34" s="55"/>
      <c r="I34" s="56"/>
      <c r="J34" s="56"/>
      <c r="K34" s="57"/>
      <c r="L34" s="58">
        <f>SUM(D34*K34)</f>
        <v>0</v>
      </c>
      <c r="M34" s="55"/>
      <c r="N34" s="57"/>
      <c r="O34" s="53"/>
    </row>
    <row r="35" spans="1:15" s="22" customFormat="1" ht="15" customHeight="1">
      <c r="A35" s="70">
        <v>762342211</v>
      </c>
      <c r="B35" s="52" t="s">
        <v>66</v>
      </c>
      <c r="C35" s="53" t="s">
        <v>23</v>
      </c>
      <c r="D35" s="54">
        <v>118.58</v>
      </c>
      <c r="E35" s="68"/>
      <c r="F35" s="68"/>
      <c r="G35" s="55"/>
      <c r="H35" s="55"/>
      <c r="I35" s="56"/>
      <c r="J35" s="56"/>
      <c r="K35" s="57"/>
      <c r="L35" s="58">
        <f>SUM(K35*D35)</f>
        <v>0</v>
      </c>
      <c r="M35" s="55"/>
      <c r="N35" s="57"/>
      <c r="O35" s="53"/>
    </row>
    <row r="36" spans="1:15" s="22" customFormat="1" ht="15" customHeight="1">
      <c r="A36" s="70" t="s">
        <v>68</v>
      </c>
      <c r="B36" s="52" t="s">
        <v>69</v>
      </c>
      <c r="C36" s="53" t="s">
        <v>13</v>
      </c>
      <c r="D36" s="54">
        <v>788</v>
      </c>
      <c r="E36" s="68"/>
      <c r="F36" s="68"/>
      <c r="G36" s="55"/>
      <c r="H36" s="55"/>
      <c r="I36" s="56"/>
      <c r="J36" s="56"/>
      <c r="K36" s="57"/>
      <c r="L36" s="58">
        <f>SUM(D36*K36)</f>
        <v>0</v>
      </c>
      <c r="M36" s="55"/>
      <c r="N36" s="57"/>
      <c r="O36" s="53"/>
    </row>
    <row r="37" spans="1:15" s="22" customFormat="1" ht="15" customHeight="1">
      <c r="A37" s="70">
        <v>762342441</v>
      </c>
      <c r="B37" s="71" t="s">
        <v>88</v>
      </c>
      <c r="C37" s="53" t="s">
        <v>13</v>
      </c>
      <c r="D37" s="54">
        <v>152.94999999999999</v>
      </c>
      <c r="E37" s="68"/>
      <c r="F37" s="68"/>
      <c r="G37" s="55"/>
      <c r="H37" s="55"/>
      <c r="I37" s="56"/>
      <c r="J37" s="56"/>
      <c r="K37" s="57"/>
      <c r="L37" s="58">
        <f>SUM(D37*K37)</f>
        <v>0</v>
      </c>
      <c r="M37" s="55"/>
      <c r="N37" s="57"/>
      <c r="O37" s="53"/>
    </row>
    <row r="38" spans="1:15" s="22" customFormat="1" ht="15" customHeight="1">
      <c r="A38" s="72">
        <v>764</v>
      </c>
      <c r="B38" s="63" t="s">
        <v>33</v>
      </c>
      <c r="C38" s="60"/>
      <c r="D38" s="61"/>
      <c r="E38" s="62"/>
      <c r="F38" s="62"/>
      <c r="G38" s="63"/>
      <c r="H38" s="63"/>
      <c r="I38" s="64"/>
      <c r="J38" s="64"/>
      <c r="K38" s="65"/>
      <c r="L38" s="66">
        <f>SUM(L39:L53)</f>
        <v>0</v>
      </c>
      <c r="M38" s="55"/>
      <c r="N38" s="57"/>
      <c r="O38" s="60"/>
    </row>
    <row r="39" spans="1:15" s="22" customFormat="1" ht="15" customHeight="1">
      <c r="A39" s="71">
        <v>764001801</v>
      </c>
      <c r="B39" s="71" t="s">
        <v>76</v>
      </c>
      <c r="C39" s="53" t="s">
        <v>13</v>
      </c>
      <c r="D39" s="54">
        <v>30.82</v>
      </c>
      <c r="E39" s="68">
        <v>45</v>
      </c>
      <c r="F39" s="68">
        <f t="shared" ref="F39:F57" si="2">ROUND(+D39*E39,0)</f>
        <v>1387</v>
      </c>
      <c r="G39" s="55"/>
      <c r="H39" s="55"/>
      <c r="I39" s="56"/>
      <c r="J39" s="56"/>
      <c r="K39" s="57"/>
      <c r="L39" s="58">
        <f>ROUND(+D39*K39,0)</f>
        <v>0</v>
      </c>
      <c r="M39" s="55"/>
      <c r="N39" s="57"/>
      <c r="O39" s="53"/>
    </row>
    <row r="40" spans="1:15" s="22" customFormat="1" ht="15" customHeight="1">
      <c r="A40" s="71">
        <v>764002801</v>
      </c>
      <c r="B40" s="71" t="s">
        <v>77</v>
      </c>
      <c r="C40" s="53" t="s">
        <v>13</v>
      </c>
      <c r="D40" s="54">
        <v>23.16</v>
      </c>
      <c r="E40" s="68"/>
      <c r="F40" s="68"/>
      <c r="G40" s="55"/>
      <c r="H40" s="55"/>
      <c r="I40" s="56"/>
      <c r="J40" s="56"/>
      <c r="K40" s="57"/>
      <c r="L40" s="58">
        <f>SUM(D40*K40)</f>
        <v>0</v>
      </c>
      <c r="M40" s="55"/>
      <c r="N40" s="57"/>
      <c r="O40" s="53"/>
    </row>
    <row r="41" spans="1:15" s="22" customFormat="1" ht="15" customHeight="1">
      <c r="A41" s="71">
        <v>764004861</v>
      </c>
      <c r="B41" s="55" t="s">
        <v>39</v>
      </c>
      <c r="C41" s="53" t="s">
        <v>13</v>
      </c>
      <c r="D41" s="54">
        <v>44</v>
      </c>
      <c r="E41" s="68">
        <v>45</v>
      </c>
      <c r="F41" s="68">
        <f t="shared" si="2"/>
        <v>1980</v>
      </c>
      <c r="G41" s="55"/>
      <c r="H41" s="55"/>
      <c r="I41" s="56"/>
      <c r="J41" s="56"/>
      <c r="K41" s="57"/>
      <c r="L41" s="58">
        <f>SUM(D41*K41)</f>
        <v>0</v>
      </c>
      <c r="M41" s="55"/>
      <c r="N41" s="57"/>
      <c r="O41" s="53"/>
    </row>
    <row r="42" spans="1:15" s="22" customFormat="1" ht="16.5" customHeight="1">
      <c r="A42" s="71">
        <v>764002821</v>
      </c>
      <c r="B42" s="71" t="s">
        <v>78</v>
      </c>
      <c r="C42" s="53" t="s">
        <v>37</v>
      </c>
      <c r="D42" s="54">
        <v>1</v>
      </c>
      <c r="E42" s="68">
        <v>45</v>
      </c>
      <c r="F42" s="68">
        <f t="shared" si="2"/>
        <v>45</v>
      </c>
      <c r="G42" s="55"/>
      <c r="H42" s="55"/>
      <c r="I42" s="56"/>
      <c r="J42" s="56"/>
      <c r="K42" s="57"/>
      <c r="L42" s="58">
        <f>SUM(D42*K42)</f>
        <v>0</v>
      </c>
      <c r="M42" s="55"/>
      <c r="N42" s="57"/>
      <c r="O42" s="53"/>
    </row>
    <row r="43" spans="1:15" s="22" customFormat="1" ht="15" customHeight="1">
      <c r="A43" s="71">
        <v>764004801</v>
      </c>
      <c r="B43" s="71" t="s">
        <v>79</v>
      </c>
      <c r="C43" s="53" t="s">
        <v>13</v>
      </c>
      <c r="D43" s="54">
        <v>30.82</v>
      </c>
      <c r="E43" s="68"/>
      <c r="F43" s="68"/>
      <c r="G43" s="55"/>
      <c r="H43" s="55"/>
      <c r="I43" s="56"/>
      <c r="J43" s="56"/>
      <c r="K43" s="57"/>
      <c r="L43" s="58">
        <f>SUM(D43*K43)</f>
        <v>0</v>
      </c>
      <c r="M43" s="55"/>
      <c r="N43" s="57"/>
      <c r="O43" s="53"/>
    </row>
    <row r="44" spans="1:15" s="22" customFormat="1" ht="15.75" customHeight="1">
      <c r="A44" s="71">
        <v>764002871</v>
      </c>
      <c r="B44" s="71" t="s">
        <v>80</v>
      </c>
      <c r="C44" s="53" t="s">
        <v>13</v>
      </c>
      <c r="D44" s="54">
        <v>23.16</v>
      </c>
      <c r="E44" s="68"/>
      <c r="F44" s="68"/>
      <c r="G44" s="55"/>
      <c r="H44" s="55"/>
      <c r="I44" s="56"/>
      <c r="J44" s="56"/>
      <c r="K44" s="57"/>
      <c r="L44" s="58">
        <f>SUM(K44*D44)</f>
        <v>0</v>
      </c>
      <c r="M44" s="55"/>
      <c r="N44" s="57"/>
      <c r="O44" s="53"/>
    </row>
    <row r="45" spans="1:15" s="22" customFormat="1" ht="15.75" customHeight="1">
      <c r="A45" s="71">
        <v>764004861</v>
      </c>
      <c r="B45" s="71" t="s">
        <v>39</v>
      </c>
      <c r="C45" s="53" t="s">
        <v>13</v>
      </c>
      <c r="D45" s="54">
        <v>44</v>
      </c>
      <c r="E45" s="68"/>
      <c r="F45" s="68"/>
      <c r="G45" s="55"/>
      <c r="H45" s="55"/>
      <c r="I45" s="56"/>
      <c r="J45" s="56"/>
      <c r="K45" s="57"/>
      <c r="L45" s="58">
        <f>SUM(D45*K45)</f>
        <v>0</v>
      </c>
      <c r="M45" s="55"/>
      <c r="N45" s="57"/>
      <c r="O45" s="53"/>
    </row>
    <row r="46" spans="1:15" s="22" customFormat="1" ht="15" customHeight="1">
      <c r="A46" s="71">
        <v>764002841</v>
      </c>
      <c r="B46" s="71" t="s">
        <v>81</v>
      </c>
      <c r="C46" s="53" t="s">
        <v>13</v>
      </c>
      <c r="D46" s="54">
        <v>25.24</v>
      </c>
      <c r="E46" s="68"/>
      <c r="F46" s="68"/>
      <c r="G46" s="55"/>
      <c r="H46" s="55"/>
      <c r="I46" s="56"/>
      <c r="J46" s="56"/>
      <c r="K46" s="57"/>
      <c r="L46" s="58">
        <f>SUM(D46*K46)</f>
        <v>0</v>
      </c>
      <c r="M46" s="55"/>
      <c r="N46" s="57"/>
      <c r="O46" s="53"/>
    </row>
    <row r="47" spans="1:15" s="22" customFormat="1" ht="15.75" customHeight="1">
      <c r="A47" s="71">
        <v>764244305</v>
      </c>
      <c r="B47" s="71" t="s">
        <v>82</v>
      </c>
      <c r="C47" s="53" t="s">
        <v>13</v>
      </c>
      <c r="D47" s="54">
        <v>25.24</v>
      </c>
      <c r="E47" s="68"/>
      <c r="F47" s="68"/>
      <c r="G47" s="55"/>
      <c r="H47" s="55"/>
      <c r="I47" s="56"/>
      <c r="J47" s="56"/>
      <c r="K47" s="57"/>
      <c r="L47" s="58">
        <f>SUM(K47*D47)</f>
        <v>0</v>
      </c>
      <c r="M47" s="55"/>
      <c r="N47" s="57"/>
      <c r="O47" s="53"/>
    </row>
    <row r="48" spans="1:15" s="22" customFormat="1" ht="14.25" customHeight="1">
      <c r="A48" s="71">
        <v>764341315</v>
      </c>
      <c r="B48" s="71" t="s">
        <v>85</v>
      </c>
      <c r="C48" s="53" t="s">
        <v>13</v>
      </c>
      <c r="D48" s="54">
        <v>23.16</v>
      </c>
      <c r="E48" s="68"/>
      <c r="F48" s="68"/>
      <c r="G48" s="55"/>
      <c r="H48" s="55"/>
      <c r="I48" s="56"/>
      <c r="J48" s="56"/>
      <c r="K48" s="57"/>
      <c r="L48" s="58">
        <f>SUM(K48*D48)</f>
        <v>0</v>
      </c>
      <c r="M48" s="55"/>
      <c r="N48" s="57"/>
      <c r="O48" s="53"/>
    </row>
    <row r="49" spans="1:15" s="22" customFormat="1" ht="14.25" customHeight="1">
      <c r="A49" s="67" t="s">
        <v>86</v>
      </c>
      <c r="B49" s="71" t="s">
        <v>87</v>
      </c>
      <c r="C49" s="53" t="s">
        <v>13</v>
      </c>
      <c r="D49" s="54">
        <v>23.16</v>
      </c>
      <c r="E49" s="68"/>
      <c r="F49" s="68"/>
      <c r="G49" s="55"/>
      <c r="H49" s="55"/>
      <c r="I49" s="56"/>
      <c r="J49" s="56"/>
      <c r="K49" s="57"/>
      <c r="L49" s="58">
        <f>SUM(D49*K49)</f>
        <v>0</v>
      </c>
      <c r="M49" s="55"/>
      <c r="N49" s="57"/>
      <c r="O49" s="53"/>
    </row>
    <row r="50" spans="1:15" s="22" customFormat="1" ht="15" customHeight="1">
      <c r="A50" s="71">
        <v>764541305</v>
      </c>
      <c r="B50" s="71" t="s">
        <v>83</v>
      </c>
      <c r="C50" s="53" t="s">
        <v>13</v>
      </c>
      <c r="D50" s="54">
        <v>30.82</v>
      </c>
      <c r="E50" s="68"/>
      <c r="F50" s="68"/>
      <c r="G50" s="55"/>
      <c r="H50" s="55"/>
      <c r="I50" s="56"/>
      <c r="J50" s="56"/>
      <c r="K50" s="57"/>
      <c r="L50" s="58">
        <f>SUM(D50*K50)</f>
        <v>0</v>
      </c>
      <c r="M50" s="55"/>
      <c r="N50" s="57"/>
      <c r="O50" s="53"/>
    </row>
    <row r="51" spans="1:15" s="22" customFormat="1" ht="14.25" customHeight="1">
      <c r="A51" s="71">
        <v>764548323</v>
      </c>
      <c r="B51" s="71" t="s">
        <v>84</v>
      </c>
      <c r="C51" s="53" t="s">
        <v>13</v>
      </c>
      <c r="D51" s="54">
        <v>44</v>
      </c>
      <c r="E51" s="68"/>
      <c r="F51" s="68"/>
      <c r="G51" s="55"/>
      <c r="H51" s="55"/>
      <c r="I51" s="56"/>
      <c r="J51" s="56"/>
      <c r="K51" s="57"/>
      <c r="L51" s="58">
        <f>SUM(K51*D51)</f>
        <v>0</v>
      </c>
      <c r="M51" s="55"/>
      <c r="N51" s="57"/>
      <c r="O51" s="53"/>
    </row>
    <row r="52" spans="1:15" s="22" customFormat="1" ht="16.5" customHeight="1">
      <c r="A52" s="67" t="s">
        <v>89</v>
      </c>
      <c r="B52" s="71" t="s">
        <v>90</v>
      </c>
      <c r="C52" s="53" t="s">
        <v>37</v>
      </c>
      <c r="D52" s="54">
        <v>1</v>
      </c>
      <c r="E52" s="68"/>
      <c r="F52" s="68"/>
      <c r="G52" s="55"/>
      <c r="H52" s="55"/>
      <c r="I52" s="56"/>
      <c r="J52" s="56"/>
      <c r="K52" s="57"/>
      <c r="L52" s="58">
        <f>SUM(K52*D52)</f>
        <v>0</v>
      </c>
      <c r="M52" s="55"/>
      <c r="N52" s="57"/>
      <c r="O52" s="53"/>
    </row>
    <row r="53" spans="1:15" s="22" customFormat="1" ht="14.25" customHeight="1">
      <c r="A53" s="67" t="s">
        <v>91</v>
      </c>
      <c r="B53" s="71" t="s">
        <v>92</v>
      </c>
      <c r="C53" s="53" t="s">
        <v>37</v>
      </c>
      <c r="D53" s="54">
        <v>1</v>
      </c>
      <c r="E53" s="68"/>
      <c r="F53" s="68"/>
      <c r="G53" s="55"/>
      <c r="H53" s="55"/>
      <c r="I53" s="56"/>
      <c r="J53" s="56"/>
      <c r="K53" s="57"/>
      <c r="L53" s="58">
        <f>SUM(D53*K53)</f>
        <v>0</v>
      </c>
      <c r="M53" s="55"/>
      <c r="N53" s="57"/>
      <c r="O53" s="53"/>
    </row>
    <row r="54" spans="1:15" s="22" customFormat="1" ht="15" customHeight="1">
      <c r="A54" s="72">
        <v>94</v>
      </c>
      <c r="B54" s="63" t="s">
        <v>40</v>
      </c>
      <c r="C54" s="60"/>
      <c r="D54" s="61"/>
      <c r="E54" s="62"/>
      <c r="F54" s="62"/>
      <c r="G54" s="63"/>
      <c r="H54" s="63"/>
      <c r="I54" s="64"/>
      <c r="J54" s="64"/>
      <c r="K54" s="65"/>
      <c r="L54" s="66">
        <f>SUM(L55:L57)</f>
        <v>0</v>
      </c>
      <c r="M54" s="55"/>
      <c r="N54" s="57"/>
      <c r="O54" s="60"/>
    </row>
    <row r="55" spans="1:15" s="22" customFormat="1" ht="22.5" customHeight="1">
      <c r="A55" s="70">
        <v>941111112</v>
      </c>
      <c r="B55" s="52" t="s">
        <v>41</v>
      </c>
      <c r="C55" s="53" t="s">
        <v>23</v>
      </c>
      <c r="D55" s="54">
        <v>260</v>
      </c>
      <c r="E55" s="68">
        <v>45</v>
      </c>
      <c r="F55" s="68">
        <f t="shared" si="2"/>
        <v>11700</v>
      </c>
      <c r="G55" s="55"/>
      <c r="H55" s="55"/>
      <c r="I55" s="56"/>
      <c r="J55" s="56"/>
      <c r="K55" s="57"/>
      <c r="L55" s="58">
        <f t="shared" ref="L55:L57" si="3">ROUND(+D55*K55,0)</f>
        <v>0</v>
      </c>
      <c r="M55" s="55"/>
      <c r="N55" s="57"/>
      <c r="O55" s="53"/>
    </row>
    <row r="56" spans="1:15" s="22" customFormat="1" ht="15" customHeight="1">
      <c r="A56" s="70" t="s">
        <v>42</v>
      </c>
      <c r="B56" s="55" t="s">
        <v>43</v>
      </c>
      <c r="C56" s="53" t="s">
        <v>23</v>
      </c>
      <c r="D56" s="54">
        <v>11700</v>
      </c>
      <c r="E56" s="68"/>
      <c r="F56" s="68"/>
      <c r="G56" s="55"/>
      <c r="H56" s="55"/>
      <c r="I56" s="56"/>
      <c r="J56" s="56"/>
      <c r="K56" s="57"/>
      <c r="L56" s="58">
        <f>SUM(D56*K56)</f>
        <v>0</v>
      </c>
      <c r="M56" s="55"/>
      <c r="N56" s="57"/>
      <c r="O56" s="53"/>
    </row>
    <row r="57" spans="1:15" s="22" customFormat="1" ht="22.5" customHeight="1">
      <c r="A57" s="70">
        <v>941111812</v>
      </c>
      <c r="B57" s="52" t="s">
        <v>44</v>
      </c>
      <c r="C57" s="53" t="s">
        <v>23</v>
      </c>
      <c r="D57" s="54">
        <v>260</v>
      </c>
      <c r="E57" s="68">
        <v>45</v>
      </c>
      <c r="F57" s="68">
        <f t="shared" si="2"/>
        <v>11700</v>
      </c>
      <c r="G57" s="55"/>
      <c r="H57" s="55"/>
      <c r="I57" s="56"/>
      <c r="J57" s="56"/>
      <c r="K57" s="57"/>
      <c r="L57" s="58">
        <f t="shared" si="3"/>
        <v>0</v>
      </c>
      <c r="M57" s="55"/>
      <c r="N57" s="57"/>
      <c r="O57" s="53"/>
    </row>
    <row r="58" spans="1:15" s="22" customFormat="1" ht="15" customHeight="1">
      <c r="A58" s="72">
        <v>21</v>
      </c>
      <c r="B58" s="59" t="s">
        <v>34</v>
      </c>
      <c r="C58" s="60"/>
      <c r="D58" s="61"/>
      <c r="E58" s="62">
        <v>45</v>
      </c>
      <c r="F58" s="62">
        <f t="shared" si="0"/>
        <v>0</v>
      </c>
      <c r="G58" s="63"/>
      <c r="H58" s="63"/>
      <c r="I58" s="64"/>
      <c r="J58" s="64"/>
      <c r="K58" s="65"/>
      <c r="L58" s="66">
        <f>SUM(L59:L60)</f>
        <v>0</v>
      </c>
      <c r="M58" s="55"/>
      <c r="N58" s="57"/>
      <c r="O58" s="60"/>
    </row>
    <row r="59" spans="1:15" s="22" customFormat="1" ht="15.75" customHeight="1">
      <c r="A59" s="70">
        <v>741421813</v>
      </c>
      <c r="B59" s="52" t="s">
        <v>45</v>
      </c>
      <c r="C59" s="53" t="s">
        <v>13</v>
      </c>
      <c r="D59" s="54">
        <v>27.95</v>
      </c>
      <c r="E59" s="68">
        <v>45</v>
      </c>
      <c r="F59" s="68">
        <f t="shared" si="0"/>
        <v>1258</v>
      </c>
      <c r="G59" s="55"/>
      <c r="H59" s="55"/>
      <c r="I59" s="56"/>
      <c r="J59" s="56"/>
      <c r="K59" s="57"/>
      <c r="L59" s="58">
        <f t="shared" ref="L59:L60" si="4">ROUND(+D59*K59,0)</f>
        <v>0</v>
      </c>
      <c r="M59" s="55"/>
      <c r="N59" s="57"/>
      <c r="O59" s="53"/>
    </row>
    <row r="60" spans="1:15" s="22" customFormat="1" ht="15" customHeight="1">
      <c r="A60" s="70">
        <v>210220101</v>
      </c>
      <c r="B60" s="52" t="s">
        <v>46</v>
      </c>
      <c r="C60" s="53" t="s">
        <v>13</v>
      </c>
      <c r="D60" s="54">
        <v>27.95</v>
      </c>
      <c r="E60" s="68">
        <v>45</v>
      </c>
      <c r="F60" s="68">
        <f t="shared" si="0"/>
        <v>1258</v>
      </c>
      <c r="G60" s="55"/>
      <c r="H60" s="55"/>
      <c r="I60" s="56"/>
      <c r="J60" s="56"/>
      <c r="K60" s="57"/>
      <c r="L60" s="58">
        <f t="shared" si="4"/>
        <v>0</v>
      </c>
      <c r="M60" s="55"/>
      <c r="N60" s="57"/>
      <c r="O60" s="53"/>
    </row>
    <row r="61" spans="1:15" s="5" customFormat="1" ht="15.75" customHeight="1">
      <c r="A61" s="73"/>
      <c r="B61" s="59" t="s">
        <v>35</v>
      </c>
      <c r="C61" s="60"/>
      <c r="D61" s="61"/>
      <c r="E61" s="63"/>
      <c r="F61" s="63"/>
      <c r="G61" s="63"/>
      <c r="H61" s="63"/>
      <c r="I61" s="64">
        <v>0.03</v>
      </c>
      <c r="J61" s="64"/>
      <c r="K61" s="65"/>
      <c r="L61" s="66">
        <f>SUM(L62:L67)</f>
        <v>0</v>
      </c>
      <c r="M61" s="50"/>
      <c r="N61" s="51"/>
      <c r="O61" s="60"/>
    </row>
    <row r="62" spans="1:15" s="5" customFormat="1" ht="15.75" customHeight="1">
      <c r="A62" s="44"/>
      <c r="B62" s="71" t="s">
        <v>48</v>
      </c>
      <c r="C62" s="46" t="s">
        <v>14</v>
      </c>
      <c r="D62" s="74">
        <v>6</v>
      </c>
      <c r="E62" s="50">
        <v>0</v>
      </c>
      <c r="F62" s="50">
        <v>0</v>
      </c>
      <c r="G62" s="50">
        <v>12000</v>
      </c>
      <c r="H62" s="50">
        <f>+E62+F62+G62</f>
        <v>12000</v>
      </c>
      <c r="I62" s="75">
        <v>0.03</v>
      </c>
      <c r="J62" s="75">
        <f>(+K62/H62)-1</f>
        <v>-1</v>
      </c>
      <c r="K62" s="51"/>
      <c r="L62" s="76">
        <f>SUM(D62*K62)</f>
        <v>0</v>
      </c>
      <c r="M62" s="50"/>
      <c r="N62" s="51"/>
      <c r="O62" s="46"/>
    </row>
    <row r="63" spans="1:15" s="5" customFormat="1" ht="15.75" customHeight="1">
      <c r="A63" s="44"/>
      <c r="B63" s="71" t="s">
        <v>47</v>
      </c>
      <c r="C63" s="46" t="s">
        <v>14</v>
      </c>
      <c r="D63" s="74">
        <v>4</v>
      </c>
      <c r="E63" s="50"/>
      <c r="F63" s="50"/>
      <c r="G63" s="50"/>
      <c r="H63" s="50"/>
      <c r="I63" s="75"/>
      <c r="J63" s="75"/>
      <c r="K63" s="51"/>
      <c r="L63" s="76">
        <f>SUM(D63*K63)</f>
        <v>0</v>
      </c>
      <c r="M63" s="50"/>
      <c r="N63" s="51"/>
      <c r="O63" s="46"/>
    </row>
    <row r="64" spans="1:15" s="5" customFormat="1" ht="15.75" customHeight="1">
      <c r="A64" s="44"/>
      <c r="B64" s="71" t="s">
        <v>49</v>
      </c>
      <c r="C64" s="46" t="s">
        <v>14</v>
      </c>
      <c r="D64" s="74">
        <v>1</v>
      </c>
      <c r="E64" s="50"/>
      <c r="F64" s="50"/>
      <c r="G64" s="50"/>
      <c r="H64" s="50"/>
      <c r="I64" s="75"/>
      <c r="J64" s="75"/>
      <c r="K64" s="51"/>
      <c r="L64" s="76">
        <f>SUM(K64*D64)</f>
        <v>0</v>
      </c>
      <c r="M64" s="50"/>
      <c r="N64" s="51"/>
      <c r="O64" s="46"/>
    </row>
    <row r="65" spans="1:15" s="5" customFormat="1" ht="15.75" customHeight="1">
      <c r="A65" s="44"/>
      <c r="B65" s="71" t="s">
        <v>51</v>
      </c>
      <c r="C65" s="46" t="s">
        <v>36</v>
      </c>
      <c r="D65" s="74">
        <v>1</v>
      </c>
      <c r="E65" s="50"/>
      <c r="F65" s="50"/>
      <c r="G65" s="50"/>
      <c r="H65" s="50"/>
      <c r="I65" s="75"/>
      <c r="J65" s="75"/>
      <c r="K65" s="51"/>
      <c r="L65" s="76">
        <f>K65</f>
        <v>0</v>
      </c>
      <c r="M65" s="50"/>
      <c r="N65" s="51"/>
      <c r="O65" s="46"/>
    </row>
    <row r="66" spans="1:15" s="5" customFormat="1" ht="15.75" customHeight="1">
      <c r="A66" s="44"/>
      <c r="B66" s="71" t="s">
        <v>25</v>
      </c>
      <c r="C66" s="46" t="s">
        <v>24</v>
      </c>
      <c r="D66" s="54">
        <v>2</v>
      </c>
      <c r="E66" s="68">
        <v>45</v>
      </c>
      <c r="F66" s="68">
        <f t="shared" ref="F66:F67" si="5">ROUND(+D66*E66,0)</f>
        <v>90</v>
      </c>
      <c r="G66" s="55"/>
      <c r="H66" s="55"/>
      <c r="I66" s="56"/>
      <c r="J66" s="56"/>
      <c r="K66" s="57"/>
      <c r="L66" s="58">
        <f t="shared" ref="L66" si="6">ROUND(+D66*K66,0)</f>
        <v>0</v>
      </c>
      <c r="M66" s="50"/>
      <c r="N66" s="51"/>
      <c r="O66" s="46"/>
    </row>
    <row r="67" spans="1:15" s="5" customFormat="1" ht="15.75" customHeight="1">
      <c r="A67" s="44"/>
      <c r="B67" s="71" t="s">
        <v>26</v>
      </c>
      <c r="C67" s="46" t="s">
        <v>24</v>
      </c>
      <c r="D67" s="54">
        <v>2</v>
      </c>
      <c r="E67" s="68">
        <v>45</v>
      </c>
      <c r="F67" s="68">
        <f t="shared" si="5"/>
        <v>90</v>
      </c>
      <c r="G67" s="55"/>
      <c r="H67" s="55"/>
      <c r="I67" s="56"/>
      <c r="J67" s="56"/>
      <c r="K67" s="57"/>
      <c r="L67" s="58">
        <f>ROUND(+D67*K67,0)</f>
        <v>0</v>
      </c>
      <c r="M67" s="50"/>
      <c r="N67" s="51"/>
      <c r="O67" s="46"/>
    </row>
    <row r="68" spans="1:15" s="5" customFormat="1" ht="15.75" customHeight="1">
      <c r="A68" s="72"/>
      <c r="B68" s="77" t="s">
        <v>28</v>
      </c>
      <c r="C68" s="78"/>
      <c r="D68" s="79"/>
      <c r="E68" s="80"/>
      <c r="F68" s="80"/>
      <c r="G68" s="80"/>
      <c r="H68" s="80"/>
      <c r="I68" s="81"/>
      <c r="J68" s="81"/>
      <c r="K68" s="82"/>
      <c r="L68" s="83"/>
      <c r="M68" s="50"/>
      <c r="N68" s="50"/>
      <c r="O68" s="60"/>
    </row>
    <row r="69" spans="1:15" s="22" customFormat="1" ht="15.75" customHeight="1">
      <c r="A69" s="36"/>
      <c r="B69" s="84" t="s">
        <v>27</v>
      </c>
      <c r="C69" s="85"/>
      <c r="D69" s="86"/>
      <c r="E69" s="87"/>
      <c r="F69" s="87"/>
      <c r="G69" s="87"/>
      <c r="H69" s="87"/>
      <c r="I69" s="88"/>
      <c r="J69" s="88"/>
      <c r="K69" s="89"/>
      <c r="L69" s="83">
        <f>SUM(L15+L30+L38+L54+L58+L61)</f>
        <v>0</v>
      </c>
      <c r="M69" s="37"/>
      <c r="N69" s="35"/>
      <c r="O69" s="23"/>
    </row>
    <row r="70" spans="1:15" s="25" customFormat="1" ht="11.25" customHeight="1">
      <c r="A70" s="24"/>
      <c r="B70" s="95" t="s">
        <v>93</v>
      </c>
      <c r="C70" s="96"/>
      <c r="D70" s="97"/>
      <c r="E70" s="98"/>
      <c r="F70" s="98"/>
      <c r="G70" s="98"/>
      <c r="H70" s="98"/>
      <c r="I70" s="99"/>
      <c r="J70" s="99"/>
      <c r="K70" s="100"/>
      <c r="L70" s="101">
        <f>SUM(L69*1.21)-L69</f>
        <v>0</v>
      </c>
      <c r="O70" s="26"/>
    </row>
    <row r="71" spans="1:15" ht="14.25" customHeight="1">
      <c r="B71" s="90" t="s">
        <v>50</v>
      </c>
      <c r="C71" s="91"/>
      <c r="D71" s="92"/>
      <c r="E71" s="93"/>
      <c r="F71" s="93"/>
      <c r="G71" s="93"/>
      <c r="H71" s="93"/>
      <c r="I71" s="93"/>
      <c r="J71" s="93"/>
      <c r="K71" s="94"/>
      <c r="L71" s="102">
        <f>SUM(L69:L70)</f>
        <v>0</v>
      </c>
    </row>
    <row r="73" spans="1:15">
      <c r="A73" s="27" t="s">
        <v>96</v>
      </c>
      <c r="B73" s="33"/>
      <c r="C73" s="31"/>
      <c r="K73" s="31"/>
    </row>
    <row r="74" spans="1:15">
      <c r="B74" s="34"/>
      <c r="C74" s="31"/>
      <c r="K74" s="31"/>
    </row>
    <row r="75" spans="1:15">
      <c r="B75" s="103" t="s">
        <v>108</v>
      </c>
      <c r="C75" s="31"/>
      <c r="K75" s="31"/>
    </row>
    <row r="76" spans="1:15">
      <c r="B76" s="34"/>
      <c r="C76" s="31"/>
      <c r="K76" s="31"/>
    </row>
    <row r="77" spans="1:15">
      <c r="B77" s="34" t="s">
        <v>107</v>
      </c>
      <c r="C77" s="31"/>
      <c r="K77" s="31"/>
    </row>
    <row r="78" spans="1:15">
      <c r="B78" s="34"/>
      <c r="C78" s="31"/>
      <c r="K78" s="31"/>
    </row>
    <row r="79" spans="1:15">
      <c r="B79" s="34"/>
      <c r="C79" s="31"/>
      <c r="K79" s="31"/>
    </row>
    <row r="80" spans="1:15">
      <c r="B80" s="34"/>
      <c r="C80" s="31"/>
      <c r="K80" s="31"/>
    </row>
    <row r="81" spans="2:11">
      <c r="B81" s="34"/>
      <c r="C81" s="31"/>
      <c r="K81" s="31"/>
    </row>
    <row r="82" spans="2:11">
      <c r="B82" s="34"/>
      <c r="C82" s="31"/>
      <c r="K82" s="31"/>
    </row>
  </sheetData>
  <phoneticPr fontId="3" alignment="center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Sv. Maxmilán_střecha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Jirk.-)</cp:lastModifiedBy>
  <cp:revision/>
  <cp:lastPrinted>2019-09-27T07:24:55Z</cp:lastPrinted>
  <dcterms:created xsi:type="dcterms:W3CDTF">2018-12-30T13:48:19Z</dcterms:created>
  <dcterms:modified xsi:type="dcterms:W3CDTF">2021-03-15T11:03:51Z</dcterms:modified>
</cp:coreProperties>
</file>